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иторинг\Мониторинг ГРБС\с 2021 года\"/>
    </mc:Choice>
  </mc:AlternateContent>
  <xr:revisionPtr revIDLastSave="0" documentId="13_ncr:1_{60F00C9A-938F-4368-9D7F-4A092F889332}" xr6:coauthVersionLast="37" xr6:coauthVersionMax="37" xr10:uidLastSave="{00000000-0000-0000-0000-000000000000}"/>
  <bookViews>
    <workbookView xWindow="120" yWindow="45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I6" i="1" l="1"/>
  <c r="F34" i="1" l="1"/>
  <c r="F29" i="1"/>
  <c r="F27" i="1"/>
  <c r="F24" i="1"/>
  <c r="F22" i="1"/>
  <c r="F19" i="1"/>
  <c r="F20" i="1" s="1"/>
  <c r="F15" i="1"/>
  <c r="F16" i="1" s="1"/>
  <c r="J5" i="1"/>
  <c r="F35" i="1" l="1"/>
  <c r="H31" i="1"/>
  <c r="I31" i="1"/>
  <c r="E29" i="1"/>
  <c r="G29" i="1"/>
  <c r="H29" i="1"/>
  <c r="I29" i="1"/>
  <c r="E27" i="1"/>
  <c r="G27" i="1"/>
  <c r="H27" i="1"/>
  <c r="I27" i="1"/>
  <c r="E34" i="1"/>
  <c r="G34" i="1"/>
  <c r="H34" i="1"/>
  <c r="I34" i="1"/>
  <c r="D34" i="1"/>
  <c r="G31" i="1"/>
  <c r="D29" i="1"/>
  <c r="D27" i="1"/>
  <c r="J8" i="1"/>
  <c r="E24" i="1"/>
  <c r="G24" i="1"/>
  <c r="H24" i="1"/>
  <c r="I24" i="1"/>
  <c r="D24" i="1"/>
  <c r="J23" i="1"/>
  <c r="J24" i="1" s="1"/>
  <c r="E22" i="1"/>
  <c r="G22" i="1"/>
  <c r="H22" i="1"/>
  <c r="I22" i="1"/>
  <c r="D22" i="1"/>
  <c r="J21" i="1"/>
  <c r="J22" i="1" s="1"/>
  <c r="I19" i="1"/>
  <c r="I20" i="1" s="1"/>
  <c r="H19" i="1"/>
  <c r="H20" i="1" s="1"/>
  <c r="G19" i="1"/>
  <c r="G20" i="1" s="1"/>
  <c r="E19" i="1"/>
  <c r="E20" i="1" s="1"/>
  <c r="D19" i="1"/>
  <c r="D20" i="1" s="1"/>
  <c r="J18" i="1"/>
  <c r="J17" i="1"/>
  <c r="G10" i="1"/>
  <c r="G11" i="1" s="1"/>
  <c r="H11" i="1"/>
  <c r="I11" i="1"/>
  <c r="J4" i="1"/>
  <c r="G6" i="1"/>
  <c r="G7" i="1" s="1"/>
  <c r="H6" i="1"/>
  <c r="H7" i="1" s="1"/>
  <c r="I7" i="1"/>
  <c r="J19" i="1" l="1"/>
  <c r="J20" i="1" s="1"/>
  <c r="J6" i="1"/>
  <c r="J7" i="1" s="1"/>
  <c r="J9" i="1"/>
  <c r="J10" i="1" l="1"/>
  <c r="H15" i="1"/>
  <c r="H16" i="1" s="1"/>
  <c r="H35" i="1" s="1"/>
  <c r="I15" i="1"/>
  <c r="I16" i="1" s="1"/>
  <c r="I35" i="1" s="1"/>
  <c r="E15" i="1"/>
  <c r="E16" i="1" s="1"/>
  <c r="E35" i="1" s="1"/>
  <c r="G15" i="1"/>
  <c r="G16" i="1" s="1"/>
  <c r="G35" i="1" s="1"/>
  <c r="D15" i="1"/>
  <c r="D16" i="1" s="1"/>
  <c r="D35" i="1" s="1"/>
  <c r="J33" i="1"/>
  <c r="J34" i="1" s="1"/>
  <c r="J28" i="1"/>
  <c r="J29" i="1" s="1"/>
  <c r="J30" i="1"/>
  <c r="J31" i="1" s="1"/>
  <c r="J26" i="1"/>
  <c r="J27" i="1" s="1"/>
  <c r="J13" i="1"/>
  <c r="J14" i="1"/>
  <c r="J11" i="1" l="1"/>
  <c r="J15" i="1"/>
  <c r="J16" i="1" s="1"/>
  <c r="J35" i="1" l="1"/>
</calcChain>
</file>

<file path=xl/sharedStrings.xml><?xml version="1.0" encoding="utf-8"?>
<sst xmlns="http://schemas.openxmlformats.org/spreadsheetml/2006/main" count="63" uniqueCount="59">
  <si>
    <t>Расчет целевого значения индикатора</t>
  </si>
  <si>
    <t>Итого</t>
  </si>
  <si>
    <t>Наименовние показателя</t>
  </si>
  <si>
    <t>1.1</t>
  </si>
  <si>
    <t>№</t>
  </si>
  <si>
    <t>2.1</t>
  </si>
  <si>
    <t>Итого:</t>
  </si>
  <si>
    <t>Финансовое управление</t>
  </si>
  <si>
    <t>Отдел образования</t>
  </si>
  <si>
    <t>Отдел культуры</t>
  </si>
  <si>
    <t>3.1</t>
  </si>
  <si>
    <t>4.1</t>
  </si>
  <si>
    <t>Учет и отчетность</t>
  </si>
  <si>
    <t>3.2</t>
  </si>
  <si>
    <t>3.3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</si>
  <si>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Отклонение от прогнозируемых объемов поступлений доходов бюджета муниципального округа, администрируемых соответствующим  главным администратором средств бюджета муниципального округа</t>
    </r>
  </si>
  <si>
    <t>Бальная оценка (0; 0,5; 1)</t>
  </si>
  <si>
    <t>1.2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</si>
  <si>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Динамика задолженности по неналоговым доходам бюджета муниципального округа, администрируемым соответствующим главным администратором средств бюджета муниципального округа</t>
    </r>
  </si>
  <si>
    <t xml:space="preserve">Расчет целевого значения индикатора
</t>
  </si>
  <si>
    <t>Исполнение бюджета по расходам</t>
  </si>
  <si>
    <t>Исполнение бюджета по доходам</t>
  </si>
  <si>
    <t>2.2</t>
  </si>
  <si>
    <t>2.3</t>
  </si>
  <si>
    <t>2.4</t>
  </si>
  <si>
    <r>
      <rPr>
        <b/>
        <sz val="8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Выделение средств главному администратору средств бюджета муниципального округа сверх расходов, предусмотренных в соответствии с нормативами на обеспечение выполнения функций главными администраторами средств бюджета муниципального округа, за исключением наделения федеральными полномочиями, передачи полномочий</t>
    </r>
  </si>
  <si>
    <t>Бальная оценка (0 или 1)</t>
  </si>
  <si>
    <t>Бальная оценка (0,75 или 1)</t>
  </si>
  <si>
    <r>
      <rPr>
        <b/>
        <sz val="8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Соблюдение показателей кассового плана по кассовым выплатам</t>
    </r>
  </si>
  <si>
    <r>
      <rPr>
        <sz val="10"/>
        <rFont val="Times New Roman"/>
        <family val="1"/>
        <charset val="204"/>
      </rPr>
      <t>КР</t>
    </r>
    <r>
      <rPr>
        <vertAlign val="subscript"/>
        <sz val="10"/>
        <rFont val="Times New Roman"/>
        <family val="1"/>
        <charset val="204"/>
      </rPr>
      <t>пл</t>
    </r>
    <r>
      <rPr>
        <sz val="8"/>
        <rFont val="Times New Roman"/>
        <family val="1"/>
        <charset val="204"/>
      </rPr>
      <t xml:space="preserve"> – планируемые расходы по уточненному кассовому плану соответствующего главного администратора средств бюджета муниципального округа в отчетном году</t>
    </r>
  </si>
  <si>
    <r>
      <rPr>
        <sz val="10"/>
        <rFont val="Times New Roman"/>
        <family val="1"/>
        <charset val="204"/>
      </rPr>
      <t>КР</t>
    </r>
    <r>
      <rPr>
        <vertAlign val="subscript"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кассовые расходы соответствующего главного администратора средств бюджета муниципального округа, проведенные за отчетный год</t>
    </r>
  </si>
  <si>
    <r>
      <rPr>
        <sz val="10"/>
        <rFont val="Calibri"/>
        <family val="2"/>
        <charset val="204"/>
      </rPr>
      <t xml:space="preserve">∑ </t>
    </r>
    <r>
      <rPr>
        <sz val="10"/>
        <rFont val="Times New Roman"/>
        <family val="1"/>
        <charset val="204"/>
      </rPr>
      <t>БАОИВ</t>
    </r>
    <r>
      <rPr>
        <vertAlign val="subscript"/>
        <sz val="10"/>
        <rFont val="Times New Roman"/>
        <family val="1"/>
        <charset val="204"/>
      </rPr>
      <t>у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уточненный объем бюджетных ассигнований, предусмотренных сводной бюджетной росписью бюджета муниципального округа на содержание соответствующего главного администратора средств бюджета муниципального округа, за исключением иных межбюджетных трансфертов, предоставленных из областного, федерального бюджетов</t>
    </r>
  </si>
  <si>
    <r>
      <rPr>
        <sz val="10"/>
        <rFont val="Times New Roman"/>
        <family val="1"/>
        <charset val="204"/>
      </rPr>
      <t>∑ БАОИВ</t>
    </r>
    <r>
      <rPr>
        <vertAlign val="subscript"/>
        <sz val="10"/>
        <rFont val="Times New Roman"/>
        <family val="1"/>
        <charset val="204"/>
      </rPr>
      <t>n</t>
    </r>
    <r>
      <rPr>
        <sz val="8"/>
        <rFont val="Times New Roman"/>
        <family val="1"/>
        <charset val="204"/>
      </rPr>
      <t xml:space="preserve"> – первоначальный объем бюджетных ассигнований, предусмотренных сводной бюджетной росписью бюджета муниципального округа на содержание соответствующего главного администратора средств бюджета муниципального округа, за исключением иных межбюджетных трансфертов, предоставленных из областного, федерального бюджетов</t>
    </r>
  </si>
  <si>
    <r>
      <rPr>
        <sz val="10"/>
        <rFont val="Times New Roman"/>
        <family val="1"/>
        <charset val="204"/>
      </rPr>
      <t>Н</t>
    </r>
    <r>
      <rPr>
        <vertAlign val="subscript"/>
        <sz val="10"/>
        <rFont val="Times New Roman"/>
        <family val="1"/>
        <charset val="204"/>
      </rPr>
      <t>к.г.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задолженность по неналоговым доходам, администрируемым соответствующим главным администратором средств бюджета муниципального округа, на конец отчетного года в бюджет муниципального округа</t>
    </r>
  </si>
  <si>
    <r>
      <rPr>
        <sz val="10"/>
        <rFont val="Times New Roman"/>
        <family val="1"/>
        <charset val="204"/>
      </rPr>
      <t>Н</t>
    </r>
    <r>
      <rPr>
        <vertAlign val="subscript"/>
        <sz val="10"/>
        <rFont val="Times New Roman"/>
        <family val="1"/>
        <charset val="204"/>
      </rPr>
      <t>н.г.</t>
    </r>
    <r>
      <rPr>
        <sz val="8"/>
        <rFont val="Times New Roman"/>
        <family val="1"/>
        <charset val="204"/>
      </rPr>
      <t xml:space="preserve"> – задолженность по неналоговым доходам, администрируемым соответствующим главным администратором средств бюджета муниципального округа, на начало отчетного года в бюджет муниципального округа</t>
    </r>
  </si>
  <si>
    <r>
      <rPr>
        <sz val="10"/>
        <rFont val="Times New Roman"/>
        <family val="1"/>
        <charset val="204"/>
      </rPr>
      <t>Д</t>
    </r>
    <r>
      <rPr>
        <vertAlign val="subscript"/>
        <sz val="10"/>
        <rFont val="Times New Roman"/>
        <family val="1"/>
        <charset val="204"/>
      </rPr>
      <t>ф</t>
    </r>
    <r>
      <rPr>
        <sz val="8"/>
        <rFont val="Times New Roman"/>
        <family val="1"/>
        <charset val="204"/>
      </rPr>
      <t xml:space="preserve"> – налоговые и неналоговые доходы, фактически поступившие в отчетном году в бюджет муниципального округа, администрируемые соответствующим главным администратором средств бюджета муниципального округа</t>
    </r>
  </si>
  <si>
    <r>
      <rPr>
        <sz val="10"/>
        <rFont val="Times New Roman"/>
        <family val="1"/>
        <charset val="204"/>
      </rPr>
      <t>Д</t>
    </r>
    <r>
      <rPr>
        <vertAlign val="subscript"/>
        <sz val="10"/>
        <rFont val="Times New Roman"/>
        <family val="1"/>
        <charset val="204"/>
      </rPr>
      <t>у</t>
    </r>
    <r>
      <rPr>
        <sz val="8"/>
        <rFont val="Times New Roman"/>
        <family val="1"/>
        <charset val="204"/>
      </rPr>
      <t xml:space="preserve"> – уточненные прогнозируемые объемы поступлений налоговых и неналоговых доходов бюджета муниципального округа на отчетный год, администрируемых соответствующим главным администратором средств бюджета муниципального округа</t>
    </r>
  </si>
  <si>
    <t>Дума</t>
  </si>
  <si>
    <t>Администрация</t>
  </si>
  <si>
    <t>Бальная оценка (0; 0,8; 1)</t>
  </si>
  <si>
    <r>
      <rPr>
        <b/>
        <sz val="8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Наличие в отчетном финансовом году фактов возврата средств из бюджета муниципального округа в областной, федеральный бюджеты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областного, федерального бюджетов, установленных заключенными соглашениями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</si>
  <si>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– наличие в отчетном финансовом году фактов возврата средств из бюджета муниципального округа в областной, федеральный бюджеты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областного, федерального бюджетов, установленных заключенными соглашениями</t>
    </r>
  </si>
  <si>
    <t>Бальная оценка (-0,5 или 0)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</si>
  <si>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</si>
  <si>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– наличие фактов отказа в санкционировании оплаты денежных обязательств соответствующему главному администратору средств бюджета муниципального округа</t>
    </r>
  </si>
  <si>
    <t>Бальная оценка (-0,4 или 0)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</si>
  <si>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Качество представления в финансовое управление бюджетной отчетности</t>
    </r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</si>
  <si>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Отсутствие просроченной кредиторской задолженности</t>
    </r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</si>
  <si>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Обеспечение отсутствия просроченной кредиторской задолженности по заработной плате в учреждениях, подведомственных главным администраторам средств бюджета муниципального округа, за счет всех источников финансирования расходов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</si>
  <si>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– наличие фактов представления в финансовое управление соответствующим главным администратором средств бюджета муниципального округа бюджетной отчетности с нарушением установленного финансовым управлением порядка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</si>
  <si>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– факт наличия просроченной кредиторской задолженности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</si>
  <si>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9</t>
    </r>
    <r>
      <rPr>
        <vertAlign val="subscript"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– факт наличия просроченной кредиторской задолженности по заработной плате в учреждениях, подведомственных соответствующим главным администратором средств бюджета муниципального округа</t>
    </r>
  </si>
  <si>
    <t>Бальная оценка (-0,2 или 0)</t>
  </si>
  <si>
    <t>Бальная оценка (-0,2; 0; 0,2)</t>
  </si>
  <si>
    <t>Подготовка и исполнение решений Думы Фаленского муниципального округа и иных нормативных правовых актов администрации муниципального округа</t>
  </si>
  <si>
    <r>
      <rPr>
        <b/>
        <sz val="10"/>
        <rFont val="Times New Roman"/>
        <family val="1"/>
        <charset val="204"/>
      </rPr>
      <t>П</t>
    </r>
    <r>
      <rPr>
        <b/>
        <vertAlign val="subscript"/>
        <sz val="10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Своевременность выполнения мероприятий, установленных постановлениями администрации муниципального округа о мерах по составлению проекта бюджета муниципального округа на очередной финансовый год и на плановый период, о мерах по выполнению решения Думы Фаленского муниципального округа о бюджете муниципального образования Фаленский муниципальный округ Кировской области на очередной финансовый год и на плановый период или нормативными правовыми актами в части осуществления бюджетного процесса</t>
    </r>
  </si>
  <si>
    <r>
      <rPr>
        <sz val="10"/>
        <rFont val="Times New Roman"/>
        <family val="1"/>
        <charset val="204"/>
      </rPr>
      <t>П</t>
    </r>
    <r>
      <rPr>
        <vertAlign val="subscript"/>
        <sz val="10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– отсутствие фактов нарушения сроков выполнения соответствующим ГРБС мероприятий, установленных постановлениями администрации муниципального округа о мерах по составлению проекта бюджета муниципального округа на очередной финансовый год и на плановый период, о мерах по выполнению решения Думы Фаленского муниципального округа Кировской области о бюджете муниципального образования Фаленский муниципальный округ Кировской области на очередной финансовый год и на плановый период или нормативными правовыми актами в части осуществления бюджетного процесса</t>
    </r>
  </si>
  <si>
    <t>КСК</t>
  </si>
  <si>
    <t>Мониторинг качества финансового управления ГРБС
бюджета муниципального образования Фаленский муниципальный округ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</si>
</sst>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</font>
    <font>
      <vertAlign val="subscript"/>
      <sz val="8"/>
      <name val="Times New Roman"/>
      <family val="1"/>
      <charset val="204"/>
    </font>
    <font>
      <sz val="8"/>
      <name val="Times New Roman"/>
      <family val="2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793717</xdr:colOff>
      <xdr:row>5</xdr:row>
      <xdr:rowOff>160813</xdr:rowOff>
    </xdr:from>
    <xdr:ext cx="625508" cy="3188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64F6054D-AAAB-47DE-9989-65FB8F295DAF}"/>
                </a:ext>
              </a:extLst>
            </xdr:cNvPr>
            <xdr:cNvSpPr txBox="1"/>
          </xdr:nvSpPr>
          <xdr:spPr>
            <a:xfrm>
              <a:off x="2479642" y="2846863"/>
              <a:ext cx="625508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Д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ф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Д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у</m:t>
                          </m:r>
                        </m:sub>
                      </m:sSub>
                    </m:den>
                  </m:f>
                </m:oMath>
              </a14:m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64F6054D-AAAB-47DE-9989-65FB8F295DAF}"/>
                </a:ext>
              </a:extLst>
            </xdr:cNvPr>
            <xdr:cNvSpPr txBox="1"/>
          </xdr:nvSpPr>
          <xdr:spPr>
            <a:xfrm>
              <a:off x="2479642" y="2846863"/>
              <a:ext cx="625508" cy="3188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П_1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</a:rPr>
                <a:t>Д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ф</a:t>
              </a:r>
              <a:r>
                <a:rPr lang="en-US" sz="1200" b="0" i="0">
                  <a:latin typeface="Cambria Math" panose="02040503050406030204" pitchFamily="18" charset="0"/>
                </a:rPr>
                <a:t>/</a:t>
              </a:r>
              <a:r>
                <a:rPr lang="ru-RU" sz="1200" b="0" i="0">
                  <a:latin typeface="Cambria Math" panose="02040503050406030204" pitchFamily="18" charset="0"/>
                </a:rPr>
                <a:t>Д</a:t>
              </a:r>
              <a:r>
                <a:rPr lang="en-US" sz="1200" b="0" i="0">
                  <a:latin typeface="Cambria Math" panose="02040503050406030204" pitchFamily="18" charset="0"/>
                </a:rPr>
                <a:t>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 b="0" i="0">
                  <a:latin typeface="Cambria Math" panose="02040503050406030204" pitchFamily="18" charset="0"/>
                </a:rPr>
                <a:t> </a:t>
              </a:r>
              <a:r>
                <a:rPr lang="ru-RU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733425</xdr:colOff>
      <xdr:row>9</xdr:row>
      <xdr:rowOff>200025</xdr:rowOff>
    </xdr:from>
    <xdr:ext cx="714375" cy="2878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6790BB20-276A-4935-ABAC-A7A9361D8267}"/>
                </a:ext>
              </a:extLst>
            </xdr:cNvPr>
            <xdr:cNvSpPr txBox="1"/>
          </xdr:nvSpPr>
          <xdr:spPr>
            <a:xfrm>
              <a:off x="2419350" y="5476875"/>
              <a:ext cx="714375" cy="2878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Н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к.г.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Н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н.г.</m:t>
                          </m:r>
                        </m:sub>
                      </m:sSub>
                    </m:den>
                  </m:f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6790BB20-276A-4935-ABAC-A7A9361D8267}"/>
                </a:ext>
              </a:extLst>
            </xdr:cNvPr>
            <xdr:cNvSpPr txBox="1"/>
          </xdr:nvSpPr>
          <xdr:spPr>
            <a:xfrm>
              <a:off x="2419350" y="5476875"/>
              <a:ext cx="714375" cy="2878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П_2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ru-RU" sz="1200" b="0" i="0">
                  <a:latin typeface="Cambria Math" panose="02040503050406030204" pitchFamily="18" charset="0"/>
                </a:rPr>
                <a:t>Н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к.г.</a:t>
              </a:r>
              <a:r>
                <a:rPr lang="en-US" sz="1200" b="0" i="0">
                  <a:latin typeface="Cambria Math" panose="02040503050406030204" pitchFamily="18" charset="0"/>
                </a:rPr>
                <a:t>)/</a:t>
              </a:r>
              <a:r>
                <a:rPr lang="ru-RU" sz="1200" b="0" i="0">
                  <a:latin typeface="Cambria Math" panose="02040503050406030204" pitchFamily="18" charset="0"/>
                </a:rPr>
                <a:t>Н</a:t>
              </a:r>
              <a:r>
                <a:rPr lang="en-US" sz="1200" b="0" i="0">
                  <a:latin typeface="Cambria Math" panose="02040503050406030204" pitchFamily="18" charset="0"/>
                </a:rPr>
                <a:t>_(</a:t>
              </a:r>
              <a:r>
                <a:rPr lang="ru-RU" sz="1200" b="0" i="0">
                  <a:latin typeface="Cambria Math" panose="02040503050406030204" pitchFamily="18" charset="0"/>
                </a:rPr>
                <a:t>н.г.</a:t>
              </a:r>
              <a:r>
                <a:rPr lang="en-US" sz="1200" b="0" i="0">
                  <a:latin typeface="Cambria Math" panose="02040503050406030204" pitchFamily="18" charset="0"/>
                </a:rPr>
                <a:t>) 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609601</xdr:colOff>
      <xdr:row>14</xdr:row>
      <xdr:rowOff>209550</xdr:rowOff>
    </xdr:from>
    <xdr:ext cx="933450" cy="3084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AAD85515-FB61-448F-A7C8-1CB75BEAB226}"/>
                </a:ext>
              </a:extLst>
            </xdr:cNvPr>
            <xdr:cNvSpPr txBox="1"/>
          </xdr:nvSpPr>
          <xdr:spPr>
            <a:xfrm>
              <a:off x="2295526" y="9686925"/>
              <a:ext cx="933450" cy="308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n-US" sz="120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ru-RU" sz="1200" b="0" i="1">
                                  <a:latin typeface="Cambria Math" panose="02040503050406030204" pitchFamily="18" charset="0"/>
                                </a:rPr>
                                <m:t>БАОИВ</m:t>
                              </m:r>
                            </m:e>
                            <m:sub>
                              <m:r>
                                <a:rPr lang="ru-RU" sz="1200" b="0" i="1">
                                  <a:latin typeface="Cambria Math" panose="02040503050406030204" pitchFamily="18" charset="0"/>
                                </a:rPr>
                                <m:t>у</m:t>
                              </m:r>
                            </m:sub>
                          </m:sSub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n-US" sz="12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naryPr>
                        <m:sub/>
                        <m:sup/>
                        <m:e>
                          <m:sSub>
                            <m:sSubPr>
                              <m:ctrlPr>
                                <a:rPr lang="en-US" sz="12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ru-RU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БАОИВ</m:t>
                              </m:r>
                            </m:e>
                            <m:sub>
                              <m:r>
                                <a:rPr lang="en-US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𝑛</m:t>
                              </m:r>
                            </m:sub>
                          </m:sSub>
                        </m:e>
                      </m:nary>
                    </m:den>
                  </m:f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AAD85515-FB61-448F-A7C8-1CB75BEAB226}"/>
                </a:ext>
              </a:extLst>
            </xdr:cNvPr>
            <xdr:cNvSpPr txBox="1"/>
          </xdr:nvSpPr>
          <xdr:spPr>
            <a:xfrm>
              <a:off x="2295526" y="9686925"/>
              <a:ext cx="933450" cy="308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П_3</a:t>
              </a:r>
              <a:r>
                <a:rPr lang="en-US" sz="1200" i="0">
                  <a:latin typeface="Cambria Math" panose="02040503050406030204" pitchFamily="18" charset="0"/>
                </a:rPr>
                <a:t>=(∑▒〖</a:t>
              </a:r>
              <a:r>
                <a:rPr lang="ru-RU" sz="1200" b="0" i="0">
                  <a:latin typeface="Cambria Math" panose="02040503050406030204" pitchFamily="18" charset="0"/>
                </a:rPr>
                <a:t>БАОИВ</a:t>
              </a:r>
              <a:r>
                <a:rPr lang="en-US" sz="1200" b="0" i="0">
                  <a:latin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у</a:t>
              </a:r>
              <a:r>
                <a:rPr lang="en-US" sz="1200" b="0" i="0">
                  <a:latin typeface="Cambria Math" panose="02040503050406030204" pitchFamily="18" charset="0"/>
                </a:rPr>
                <a:t> )/(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БАОИВ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lang="ru-RU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733425</xdr:colOff>
      <xdr:row>18</xdr:row>
      <xdr:rowOff>219075</xdr:rowOff>
    </xdr:from>
    <xdr:ext cx="714375" cy="3072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9308F6F0-8FFC-4BE7-AAFD-9C850FF4E8AB}"/>
                </a:ext>
              </a:extLst>
            </xdr:cNvPr>
            <xdr:cNvSpPr txBox="1"/>
          </xdr:nvSpPr>
          <xdr:spPr>
            <a:xfrm>
              <a:off x="2419350" y="12096750"/>
              <a:ext cx="714375" cy="307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ru-RU" sz="1200" b="0" i="1">
                          <a:latin typeface="Cambria Math" panose="02040503050406030204" pitchFamily="18" charset="0"/>
                        </a:rPr>
                        <m:t>П</m:t>
                      </m:r>
                    </m:e>
                    <m:sub>
                      <m:r>
                        <a:rPr lang="ru-RU" sz="1200" b="0" i="1">
                          <a:latin typeface="Cambria Math" panose="02040503050406030204" pitchFamily="18" charset="0"/>
                        </a:rPr>
                        <m:t>4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КР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ф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КР</m:t>
                          </m:r>
                        </m:e>
                        <m:sub>
                          <m:r>
                            <a:rPr lang="ru-RU" sz="1200" b="0" i="1">
                              <a:latin typeface="Cambria Math" panose="02040503050406030204" pitchFamily="18" charset="0"/>
                            </a:rPr>
                            <m:t>пл</m:t>
                          </m:r>
                        </m:sub>
                      </m:sSub>
                    </m:den>
                  </m:f>
                </m:oMath>
              </a14:m>
              <a:r>
                <a:rPr lang="ru-RU" sz="1200"/>
                <a:t> </a:t>
              </a:r>
            </a:p>
          </xdr:txBody>
        </xdr:sp>
      </mc:Choice>
      <mc:Fallback xmlns="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9308F6F0-8FFC-4BE7-AAFD-9C850FF4E8AB}"/>
                </a:ext>
              </a:extLst>
            </xdr:cNvPr>
            <xdr:cNvSpPr txBox="1"/>
          </xdr:nvSpPr>
          <xdr:spPr>
            <a:xfrm>
              <a:off x="2419350" y="12096750"/>
              <a:ext cx="714375" cy="307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200" b="0" i="0">
                  <a:latin typeface="Cambria Math" panose="02040503050406030204" pitchFamily="18" charset="0"/>
                </a:rPr>
                <a:t>П_4</a:t>
              </a:r>
              <a:r>
                <a:rPr lang="en-US" sz="1200" i="0">
                  <a:latin typeface="Cambria Math" panose="02040503050406030204" pitchFamily="18" charset="0"/>
                </a:rPr>
                <a:t>=〖</a:t>
              </a:r>
              <a:r>
                <a:rPr lang="ru-RU" sz="1200" b="0" i="0">
                  <a:latin typeface="Cambria Math" panose="02040503050406030204" pitchFamily="18" charset="0"/>
                </a:rPr>
                <a:t>КР</a:t>
              </a:r>
              <a:r>
                <a:rPr lang="en-US" sz="1200" b="0" i="0">
                  <a:latin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ф</a:t>
              </a:r>
              <a:r>
                <a:rPr lang="en-US" sz="1200" b="0" i="0">
                  <a:latin typeface="Cambria Math" panose="02040503050406030204" pitchFamily="18" charset="0"/>
                </a:rPr>
                <a:t>/〖</a:t>
              </a:r>
              <a:r>
                <a:rPr lang="ru-RU" sz="1200" b="0" i="0">
                  <a:latin typeface="Cambria Math" panose="02040503050406030204" pitchFamily="18" charset="0"/>
                </a:rPr>
                <a:t>КР</a:t>
              </a:r>
              <a:r>
                <a:rPr lang="en-US" sz="1200" b="0" i="0">
                  <a:latin typeface="Cambria Math" panose="02040503050406030204" pitchFamily="18" charset="0"/>
                </a:rPr>
                <a:t>〗_</a:t>
              </a:r>
              <a:r>
                <a:rPr lang="ru-RU" sz="1200" b="0" i="0">
                  <a:latin typeface="Cambria Math" panose="02040503050406030204" pitchFamily="18" charset="0"/>
                </a:rPr>
                <a:t>пл</a:t>
              </a:r>
              <a:r>
                <a:rPr lang="en-US" sz="1200" b="0" i="0">
                  <a:latin typeface="Cambria Math" panose="02040503050406030204" pitchFamily="18" charset="0"/>
                </a:rPr>
                <a:t> </a:t>
              </a:r>
              <a:r>
                <a:rPr lang="ru-RU" sz="1200"/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workbookViewId="0">
      <pane ySplit="2" topLeftCell="A3" activePane="bottomLeft" state="frozen"/>
      <selection pane="bottomLeft" activeCell="G31" sqref="G31"/>
    </sheetView>
  </sheetViews>
  <sheetFormatPr defaultRowHeight="15" x14ac:dyDescent="0.25"/>
  <cols>
    <col min="1" max="1" width="4.7109375" customWidth="1"/>
    <col min="2" max="2" width="20.5703125" customWidth="1"/>
    <col min="3" max="3" width="32.7109375" customWidth="1"/>
    <col min="4" max="4" width="20.85546875" customWidth="1"/>
    <col min="5" max="6" width="19.140625" customWidth="1"/>
    <col min="7" max="7" width="16.5703125" customWidth="1"/>
    <col min="8" max="8" width="20.140625" customWidth="1"/>
    <col min="9" max="9" width="18.85546875" customWidth="1"/>
    <col min="10" max="10" width="17.85546875" customWidth="1"/>
  </cols>
  <sheetData>
    <row r="1" spans="1:11" s="2" customFormat="1" ht="42.75" customHeight="1" x14ac:dyDescent="0.2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9" customFormat="1" ht="29.25" customHeight="1" x14ac:dyDescent="0.2">
      <c r="A2" s="4" t="s">
        <v>4</v>
      </c>
      <c r="B2" s="25" t="s">
        <v>2</v>
      </c>
      <c r="C2" s="25"/>
      <c r="D2" s="8" t="s">
        <v>7</v>
      </c>
      <c r="E2" s="8" t="s">
        <v>37</v>
      </c>
      <c r="F2" s="8" t="s">
        <v>57</v>
      </c>
      <c r="G2" s="8" t="s">
        <v>38</v>
      </c>
      <c r="H2" s="8" t="s">
        <v>8</v>
      </c>
      <c r="I2" s="8" t="s">
        <v>9</v>
      </c>
      <c r="J2" s="8" t="s">
        <v>1</v>
      </c>
    </row>
    <row r="3" spans="1:11" s="9" customFormat="1" ht="21.75" customHeight="1" x14ac:dyDescent="0.2">
      <c r="A3" s="10">
        <v>1</v>
      </c>
      <c r="B3" s="25" t="s">
        <v>21</v>
      </c>
      <c r="C3" s="25"/>
      <c r="D3" s="25"/>
      <c r="E3" s="25"/>
      <c r="F3" s="25"/>
      <c r="G3" s="25"/>
      <c r="H3" s="25"/>
      <c r="I3" s="25"/>
      <c r="J3" s="25"/>
    </row>
    <row r="4" spans="1:11" ht="75.75" customHeight="1" x14ac:dyDescent="0.25">
      <c r="A4" s="21" t="s">
        <v>3</v>
      </c>
      <c r="B4" s="22" t="s">
        <v>15</v>
      </c>
      <c r="C4" s="1" t="s">
        <v>35</v>
      </c>
      <c r="D4" s="18"/>
      <c r="E4" s="18"/>
      <c r="F4" s="18"/>
      <c r="G4" s="3">
        <v>12380.26</v>
      </c>
      <c r="H4" s="3">
        <v>6204.1</v>
      </c>
      <c r="I4" s="3">
        <v>112.2</v>
      </c>
      <c r="J4" s="3">
        <f>SUM(D4:I4)</f>
        <v>18696.560000000001</v>
      </c>
      <c r="K4" s="12"/>
    </row>
    <row r="5" spans="1:11" ht="72.75" customHeight="1" x14ac:dyDescent="0.25">
      <c r="A5" s="21"/>
      <c r="B5" s="22"/>
      <c r="C5" s="1" t="s">
        <v>36</v>
      </c>
      <c r="D5" s="18"/>
      <c r="E5" s="18"/>
      <c r="F5" s="18"/>
      <c r="G5" s="3">
        <v>11762.8</v>
      </c>
      <c r="H5" s="3">
        <v>6053.6</v>
      </c>
      <c r="I5" s="3">
        <v>105</v>
      </c>
      <c r="J5" s="3">
        <f>SUM(D5:I5)</f>
        <v>17921.400000000001</v>
      </c>
      <c r="K5" s="12"/>
    </row>
    <row r="6" spans="1:11" ht="42.75" customHeight="1" x14ac:dyDescent="0.25">
      <c r="A6" s="21"/>
      <c r="B6" s="22"/>
      <c r="C6" s="15" t="s">
        <v>19</v>
      </c>
      <c r="D6" s="19"/>
      <c r="E6" s="19"/>
      <c r="F6" s="19"/>
      <c r="G6" s="6">
        <f t="shared" ref="G6:J6" si="0">G4/G5</f>
        <v>1.0524926038018161</v>
      </c>
      <c r="H6" s="6">
        <f t="shared" si="0"/>
        <v>1.0248612395929695</v>
      </c>
      <c r="I6" s="6">
        <f t="shared" si="0"/>
        <v>1.0685714285714285</v>
      </c>
      <c r="J6" s="6">
        <f t="shared" si="0"/>
        <v>1.0432533172631602</v>
      </c>
      <c r="K6" s="12"/>
    </row>
    <row r="7" spans="1:11" x14ac:dyDescent="0.25">
      <c r="A7" s="21"/>
      <c r="B7" s="22"/>
      <c r="C7" s="1" t="s">
        <v>16</v>
      </c>
      <c r="D7" s="3">
        <v>1</v>
      </c>
      <c r="E7" s="3">
        <v>1</v>
      </c>
      <c r="F7" s="3">
        <v>1</v>
      </c>
      <c r="G7" s="3">
        <f t="shared" ref="G7:J7" si="1">IF(G6&lt;1,0,IF(G6&lt;=1.05,1,IF(G6&lt;=1.1,0.5,0)))</f>
        <v>0.5</v>
      </c>
      <c r="H7" s="3">
        <f t="shared" si="1"/>
        <v>1</v>
      </c>
      <c r="I7" s="3">
        <f t="shared" si="1"/>
        <v>0.5</v>
      </c>
      <c r="J7" s="3">
        <f t="shared" si="1"/>
        <v>1</v>
      </c>
      <c r="K7" s="12"/>
    </row>
    <row r="8" spans="1:11" ht="74.25" customHeight="1" x14ac:dyDescent="0.25">
      <c r="A8" s="21" t="s">
        <v>17</v>
      </c>
      <c r="B8" s="22" t="s">
        <v>18</v>
      </c>
      <c r="C8" s="1" t="s">
        <v>33</v>
      </c>
      <c r="D8" s="20"/>
      <c r="E8" s="20"/>
      <c r="F8" s="20"/>
      <c r="G8" s="7">
        <v>584.6</v>
      </c>
      <c r="H8" s="7">
        <v>605.79999999999995</v>
      </c>
      <c r="I8" s="7">
        <v>0</v>
      </c>
      <c r="J8" s="3">
        <f>SUM(D8:I8)</f>
        <v>1190.4000000000001</v>
      </c>
      <c r="K8" s="12"/>
    </row>
    <row r="9" spans="1:11" ht="72" customHeight="1" x14ac:dyDescent="0.25">
      <c r="A9" s="21"/>
      <c r="B9" s="22"/>
      <c r="C9" s="1" t="s">
        <v>34</v>
      </c>
      <c r="D9" s="20"/>
      <c r="E9" s="20"/>
      <c r="F9" s="20"/>
      <c r="G9" s="7">
        <v>610.29999999999995</v>
      </c>
      <c r="H9" s="7">
        <v>0</v>
      </c>
      <c r="I9" s="11">
        <v>0</v>
      </c>
      <c r="J9" s="3">
        <f>SUM(D9:I9)</f>
        <v>610.29999999999995</v>
      </c>
      <c r="K9" s="12"/>
    </row>
    <row r="10" spans="1:11" ht="45.75" customHeight="1" x14ac:dyDescent="0.25">
      <c r="A10" s="21"/>
      <c r="B10" s="22"/>
      <c r="C10" s="15" t="s">
        <v>0</v>
      </c>
      <c r="D10" s="19"/>
      <c r="E10" s="19"/>
      <c r="F10" s="19"/>
      <c r="G10" s="6">
        <f t="shared" ref="G10:J10" si="2">G8/G9</f>
        <v>0.95788956251024093</v>
      </c>
      <c r="H10" s="6">
        <v>0</v>
      </c>
      <c r="I10" s="6">
        <v>0</v>
      </c>
      <c r="J10" s="6">
        <f t="shared" si="2"/>
        <v>1.950516139603474</v>
      </c>
      <c r="K10" s="12"/>
    </row>
    <row r="11" spans="1:11" x14ac:dyDescent="0.25">
      <c r="A11" s="21"/>
      <c r="B11" s="22"/>
      <c r="C11" s="1" t="s">
        <v>26</v>
      </c>
      <c r="D11" s="3">
        <v>1</v>
      </c>
      <c r="E11" s="3">
        <v>1</v>
      </c>
      <c r="F11" s="3">
        <v>1</v>
      </c>
      <c r="G11" s="3">
        <f t="shared" ref="G11:J11" si="3">IF(G10&lt;1,1,0)</f>
        <v>1</v>
      </c>
      <c r="H11" s="3">
        <f t="shared" si="3"/>
        <v>1</v>
      </c>
      <c r="I11" s="3">
        <f t="shared" si="3"/>
        <v>1</v>
      </c>
      <c r="J11" s="3">
        <f t="shared" si="3"/>
        <v>0</v>
      </c>
      <c r="K11" s="12"/>
    </row>
    <row r="12" spans="1:11" s="9" customFormat="1" ht="20.25" customHeight="1" x14ac:dyDescent="0.2">
      <c r="A12" s="10">
        <v>2</v>
      </c>
      <c r="B12" s="26" t="s">
        <v>20</v>
      </c>
      <c r="C12" s="26"/>
      <c r="D12" s="26"/>
      <c r="E12" s="26"/>
      <c r="F12" s="26"/>
      <c r="G12" s="26"/>
      <c r="H12" s="26"/>
      <c r="I12" s="26"/>
      <c r="J12" s="26"/>
      <c r="K12" s="13"/>
    </row>
    <row r="13" spans="1:11" ht="116.25" customHeight="1" x14ac:dyDescent="0.25">
      <c r="A13" s="21" t="s">
        <v>5</v>
      </c>
      <c r="B13" s="22" t="s">
        <v>25</v>
      </c>
      <c r="C13" s="16" t="s">
        <v>31</v>
      </c>
      <c r="D13" s="3">
        <v>8521.9</v>
      </c>
      <c r="E13" s="3">
        <v>191.3</v>
      </c>
      <c r="F13" s="3">
        <v>970.2</v>
      </c>
      <c r="G13" s="3">
        <v>152589.6</v>
      </c>
      <c r="H13" s="3">
        <v>163309.70000000001</v>
      </c>
      <c r="I13" s="3">
        <v>60632.4</v>
      </c>
      <c r="J13" s="3">
        <f>SUM(D13:I13)</f>
        <v>386215.10000000003</v>
      </c>
      <c r="K13" s="12"/>
    </row>
    <row r="14" spans="1:11" ht="108" customHeight="1" x14ac:dyDescent="0.25">
      <c r="A14" s="21"/>
      <c r="B14" s="22"/>
      <c r="C14" s="1" t="s">
        <v>32</v>
      </c>
      <c r="D14" s="3">
        <v>10435.5</v>
      </c>
      <c r="E14" s="3">
        <v>191.3</v>
      </c>
      <c r="F14" s="3">
        <v>958.6</v>
      </c>
      <c r="G14" s="3">
        <v>117539.4</v>
      </c>
      <c r="H14" s="3">
        <v>146553.4</v>
      </c>
      <c r="I14" s="3">
        <v>46810</v>
      </c>
      <c r="J14" s="3">
        <f>SUM(D14:I14)</f>
        <v>322488.19999999995</v>
      </c>
      <c r="K14" s="12"/>
    </row>
    <row r="15" spans="1:11" ht="51" customHeight="1" x14ac:dyDescent="0.25">
      <c r="A15" s="21"/>
      <c r="B15" s="22"/>
      <c r="C15" s="15" t="s">
        <v>0</v>
      </c>
      <c r="D15" s="6">
        <f>D13/D14</f>
        <v>0.81662594029993762</v>
      </c>
      <c r="E15" s="6">
        <f t="shared" ref="E15:J15" si="4">E13/E14</f>
        <v>1</v>
      </c>
      <c r="F15" s="6">
        <f t="shared" si="4"/>
        <v>1.0121009805967036</v>
      </c>
      <c r="G15" s="6">
        <f t="shared" si="4"/>
        <v>1.2981995824378891</v>
      </c>
      <c r="H15" s="6">
        <f t="shared" ref="H15:I15" si="5">H13/H14</f>
        <v>1.11433579841887</v>
      </c>
      <c r="I15" s="6">
        <f t="shared" si="5"/>
        <v>1.2952873317667166</v>
      </c>
      <c r="J15" s="6">
        <f t="shared" si="4"/>
        <v>1.1976100210798413</v>
      </c>
      <c r="K15" s="12"/>
    </row>
    <row r="16" spans="1:11" ht="16.5" customHeight="1" x14ac:dyDescent="0.25">
      <c r="A16" s="21"/>
      <c r="B16" s="22"/>
      <c r="C16" s="1" t="s">
        <v>27</v>
      </c>
      <c r="D16" s="3">
        <f>IF(D15&lt;=1,1,0.75)</f>
        <v>1</v>
      </c>
      <c r="E16" s="3">
        <f t="shared" ref="E16:J16" si="6">IF(E15&lt;=1,1,0.75)</f>
        <v>1</v>
      </c>
      <c r="F16" s="3">
        <f t="shared" si="6"/>
        <v>0.75</v>
      </c>
      <c r="G16" s="3">
        <f t="shared" si="6"/>
        <v>0.75</v>
      </c>
      <c r="H16" s="3">
        <f t="shared" si="6"/>
        <v>0.75</v>
      </c>
      <c r="I16" s="3">
        <f t="shared" si="6"/>
        <v>0.75</v>
      </c>
      <c r="J16" s="3">
        <f t="shared" si="6"/>
        <v>0.75</v>
      </c>
      <c r="K16" s="12"/>
    </row>
    <row r="17" spans="1:11" ht="57" customHeight="1" x14ac:dyDescent="0.25">
      <c r="A17" s="21" t="s">
        <v>22</v>
      </c>
      <c r="B17" s="22" t="s">
        <v>28</v>
      </c>
      <c r="C17" s="14" t="s">
        <v>30</v>
      </c>
      <c r="D17" s="3">
        <v>8479.7999999999993</v>
      </c>
      <c r="E17" s="3">
        <v>177.9</v>
      </c>
      <c r="F17" s="3">
        <v>970.2</v>
      </c>
      <c r="G17" s="3">
        <v>137691.79999999999</v>
      </c>
      <c r="H17" s="3">
        <v>167383.85999999999</v>
      </c>
      <c r="I17" s="3">
        <v>66259.399999999994</v>
      </c>
      <c r="J17" s="3">
        <f>SUM(D17:I17)</f>
        <v>380962.95999999996</v>
      </c>
      <c r="K17" s="12"/>
    </row>
    <row r="18" spans="1:11" ht="69" customHeight="1" x14ac:dyDescent="0.25">
      <c r="A18" s="21"/>
      <c r="B18" s="22"/>
      <c r="C18" s="14" t="s">
        <v>29</v>
      </c>
      <c r="D18" s="3">
        <v>8521.9</v>
      </c>
      <c r="E18" s="3">
        <v>191.3</v>
      </c>
      <c r="F18" s="3">
        <v>970.2</v>
      </c>
      <c r="G18" s="3">
        <v>159367.4</v>
      </c>
      <c r="H18" s="3">
        <v>168228.28</v>
      </c>
      <c r="I18" s="3">
        <v>70632.399999999994</v>
      </c>
      <c r="J18" s="3">
        <f>SUM(D18:I18)</f>
        <v>407911.48</v>
      </c>
      <c r="K18" s="12"/>
    </row>
    <row r="19" spans="1:11" ht="48" customHeight="1" x14ac:dyDescent="0.25">
      <c r="A19" s="21"/>
      <c r="B19" s="22"/>
      <c r="C19" s="15" t="s">
        <v>0</v>
      </c>
      <c r="D19" s="6">
        <f>D17/D18</f>
        <v>0.99505978713667131</v>
      </c>
      <c r="E19" s="6">
        <f t="shared" ref="E19:J19" si="7">E17/E18</f>
        <v>0.92995295347621532</v>
      </c>
      <c r="F19" s="6">
        <f t="shared" si="7"/>
        <v>1</v>
      </c>
      <c r="G19" s="6">
        <f t="shared" si="7"/>
        <v>0.86398974947197482</v>
      </c>
      <c r="H19" s="6">
        <f t="shared" si="7"/>
        <v>0.99498051100564056</v>
      </c>
      <c r="I19" s="6">
        <f t="shared" si="7"/>
        <v>0.93808790300202172</v>
      </c>
      <c r="J19" s="6">
        <f t="shared" si="7"/>
        <v>0.93393537244894398</v>
      </c>
      <c r="K19" s="12"/>
    </row>
    <row r="20" spans="1:11" ht="16.5" customHeight="1" x14ac:dyDescent="0.25">
      <c r="A20" s="21"/>
      <c r="B20" s="22"/>
      <c r="C20" s="14" t="s">
        <v>39</v>
      </c>
      <c r="D20" s="3">
        <f>IF(D19&gt;=0.98,1,IF(D19&gt;=0.95,0.8,0))</f>
        <v>1</v>
      </c>
      <c r="E20" s="3">
        <f t="shared" ref="E20:J20" si="8">IF(E19&gt;=0.98,1,IF(E19&gt;=0.95,0.8,0))</f>
        <v>0</v>
      </c>
      <c r="F20" s="3">
        <f t="shared" si="8"/>
        <v>1</v>
      </c>
      <c r="G20" s="3">
        <f t="shared" si="8"/>
        <v>0</v>
      </c>
      <c r="H20" s="3">
        <f t="shared" si="8"/>
        <v>1</v>
      </c>
      <c r="I20" s="3">
        <f t="shared" si="8"/>
        <v>0</v>
      </c>
      <c r="J20" s="3">
        <f t="shared" si="8"/>
        <v>0</v>
      </c>
      <c r="K20" s="12"/>
    </row>
    <row r="21" spans="1:11" ht="190.5" customHeight="1" x14ac:dyDescent="0.25">
      <c r="A21" s="21" t="s">
        <v>23</v>
      </c>
      <c r="B21" s="22" t="s">
        <v>40</v>
      </c>
      <c r="C21" s="14" t="s">
        <v>41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/>
      <c r="J21" s="3">
        <f>SUM(D21:I21)</f>
        <v>2</v>
      </c>
      <c r="K21" s="12"/>
    </row>
    <row r="22" spans="1:11" ht="18" customHeight="1" x14ac:dyDescent="0.25">
      <c r="A22" s="21"/>
      <c r="B22" s="22"/>
      <c r="C22" s="14" t="s">
        <v>42</v>
      </c>
      <c r="D22" s="3">
        <f>IF(D21&gt;0,-0.5,0)</f>
        <v>0</v>
      </c>
      <c r="E22" s="3">
        <f t="shared" ref="E22:J22" si="9">IF(E21&gt;0,-0.5,0)</f>
        <v>0</v>
      </c>
      <c r="F22" s="3">
        <f t="shared" si="9"/>
        <v>0</v>
      </c>
      <c r="G22" s="3">
        <f t="shared" si="9"/>
        <v>-0.5</v>
      </c>
      <c r="H22" s="3">
        <f t="shared" si="9"/>
        <v>-0.5</v>
      </c>
      <c r="I22" s="3">
        <f t="shared" si="9"/>
        <v>0</v>
      </c>
      <c r="J22" s="3">
        <f t="shared" si="9"/>
        <v>-0.5</v>
      </c>
      <c r="K22" s="12"/>
    </row>
    <row r="23" spans="1:11" ht="132" customHeight="1" x14ac:dyDescent="0.25">
      <c r="A23" s="21" t="s">
        <v>24</v>
      </c>
      <c r="B23" s="22" t="s">
        <v>43</v>
      </c>
      <c r="C23" s="14" t="s">
        <v>44</v>
      </c>
      <c r="D23" s="3">
        <v>0</v>
      </c>
      <c r="E23" s="3"/>
      <c r="F23" s="3">
        <v>1</v>
      </c>
      <c r="G23" s="3">
        <v>208</v>
      </c>
      <c r="H23" s="3">
        <v>303</v>
      </c>
      <c r="I23" s="3">
        <v>136</v>
      </c>
      <c r="J23" s="3">
        <f>SUM(D23:I23)</f>
        <v>648</v>
      </c>
      <c r="K23" s="12"/>
    </row>
    <row r="24" spans="1:11" ht="18" customHeight="1" x14ac:dyDescent="0.25">
      <c r="A24" s="21"/>
      <c r="B24" s="22"/>
      <c r="C24" s="14" t="s">
        <v>45</v>
      </c>
      <c r="D24" s="3">
        <f>IF(D23&gt;0,-0.4,0)</f>
        <v>0</v>
      </c>
      <c r="E24" s="3">
        <f t="shared" ref="E24:J24" si="10">IF(E23&gt;0,-0.4,0)</f>
        <v>0</v>
      </c>
      <c r="F24" s="3">
        <f t="shared" si="10"/>
        <v>-0.4</v>
      </c>
      <c r="G24" s="3">
        <f t="shared" si="10"/>
        <v>-0.4</v>
      </c>
      <c r="H24" s="3">
        <f t="shared" si="10"/>
        <v>-0.4</v>
      </c>
      <c r="I24" s="3">
        <f t="shared" si="10"/>
        <v>-0.4</v>
      </c>
      <c r="J24" s="3">
        <f t="shared" si="10"/>
        <v>-0.4</v>
      </c>
      <c r="K24" s="12"/>
    </row>
    <row r="25" spans="1:11" s="9" customFormat="1" ht="12.75" x14ac:dyDescent="0.2">
      <c r="A25" s="10">
        <v>3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13"/>
    </row>
    <row r="26" spans="1:11" ht="77.25" customHeight="1" x14ac:dyDescent="0.25">
      <c r="A26" s="21" t="s">
        <v>10</v>
      </c>
      <c r="B26" s="22" t="s">
        <v>46</v>
      </c>
      <c r="C26" s="1" t="s">
        <v>49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>SUM(D26:I26)</f>
        <v>0</v>
      </c>
      <c r="K26" s="12"/>
    </row>
    <row r="27" spans="1:11" ht="18" customHeight="1" x14ac:dyDescent="0.25">
      <c r="A27" s="21"/>
      <c r="B27" s="22"/>
      <c r="C27" s="1" t="s">
        <v>52</v>
      </c>
      <c r="D27" s="3">
        <f>IF(D26&gt;0,-0.2,0)</f>
        <v>0</v>
      </c>
      <c r="E27" s="3">
        <f t="shared" ref="E27:J27" si="11">IF(E26&gt;0,-0.2,0)</f>
        <v>0</v>
      </c>
      <c r="F27" s="3">
        <f t="shared" si="11"/>
        <v>0</v>
      </c>
      <c r="G27" s="3">
        <f t="shared" si="11"/>
        <v>0</v>
      </c>
      <c r="H27" s="3">
        <f t="shared" si="11"/>
        <v>0</v>
      </c>
      <c r="I27" s="3">
        <f t="shared" si="11"/>
        <v>0</v>
      </c>
      <c r="J27" s="3">
        <f t="shared" si="11"/>
        <v>0</v>
      </c>
      <c r="K27" s="12"/>
    </row>
    <row r="28" spans="1:11" ht="48.75" customHeight="1" x14ac:dyDescent="0.25">
      <c r="A28" s="21" t="s">
        <v>13</v>
      </c>
      <c r="B28" s="22" t="s">
        <v>47</v>
      </c>
      <c r="C28" s="1" t="s">
        <v>50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>SUM(D28:I28)</f>
        <v>0</v>
      </c>
      <c r="K28" s="12"/>
    </row>
    <row r="29" spans="1:11" ht="18" customHeight="1" x14ac:dyDescent="0.25">
      <c r="A29" s="21"/>
      <c r="B29" s="22"/>
      <c r="C29" s="1" t="s">
        <v>42</v>
      </c>
      <c r="D29" s="3">
        <f>IF(D28&gt;0,-0.5,0)</f>
        <v>0</v>
      </c>
      <c r="E29" s="3">
        <f t="shared" ref="E29:J29" si="12">IF(E28&gt;0,-0.5,0)</f>
        <v>0</v>
      </c>
      <c r="F29" s="3">
        <f t="shared" si="12"/>
        <v>0</v>
      </c>
      <c r="G29" s="3">
        <f t="shared" si="12"/>
        <v>0</v>
      </c>
      <c r="H29" s="3">
        <f t="shared" si="12"/>
        <v>0</v>
      </c>
      <c r="I29" s="3">
        <f t="shared" si="12"/>
        <v>0</v>
      </c>
      <c r="J29" s="3">
        <f t="shared" si="12"/>
        <v>0</v>
      </c>
      <c r="K29" s="12"/>
    </row>
    <row r="30" spans="1:11" ht="111.75" customHeight="1" x14ac:dyDescent="0.25">
      <c r="A30" s="21" t="s">
        <v>14</v>
      </c>
      <c r="B30" s="22" t="s">
        <v>48</v>
      </c>
      <c r="C30" s="1" t="s">
        <v>51</v>
      </c>
      <c r="D30" s="17">
        <v>0</v>
      </c>
      <c r="E30" s="17">
        <v>0</v>
      </c>
      <c r="F30" s="17">
        <v>0</v>
      </c>
      <c r="G30" s="3">
        <v>0</v>
      </c>
      <c r="H30" s="3">
        <v>0</v>
      </c>
      <c r="I30" s="3">
        <v>0</v>
      </c>
      <c r="J30" s="3">
        <f>SUM(D30:I30)</f>
        <v>0</v>
      </c>
      <c r="K30" s="12"/>
    </row>
    <row r="31" spans="1:11" ht="18" customHeight="1" x14ac:dyDescent="0.25">
      <c r="A31" s="21"/>
      <c r="B31" s="22"/>
      <c r="C31" s="1" t="s">
        <v>53</v>
      </c>
      <c r="D31" s="3">
        <v>0</v>
      </c>
      <c r="E31" s="3">
        <v>0</v>
      </c>
      <c r="F31" s="3">
        <v>0</v>
      </c>
      <c r="G31" s="3">
        <f t="shared" ref="G31" si="13">IF(G30&gt;0,-0.2,0.2)</f>
        <v>0.2</v>
      </c>
      <c r="H31" s="3">
        <f t="shared" ref="H31" si="14">IF(H30&gt;0,-0.2,0.2)</f>
        <v>0.2</v>
      </c>
      <c r="I31" s="3">
        <f t="shared" ref="I31" si="15">IF(I30&gt;0,-0.2,0.2)</f>
        <v>0.2</v>
      </c>
      <c r="J31" s="3">
        <f t="shared" ref="J31" si="16">IF(J30&gt;0,-0.2,0.2)</f>
        <v>0.2</v>
      </c>
      <c r="K31" s="12"/>
    </row>
    <row r="32" spans="1:11" s="9" customFormat="1" ht="16.5" customHeight="1" x14ac:dyDescent="0.2">
      <c r="A32" s="10">
        <v>4</v>
      </c>
      <c r="B32" s="26" t="s">
        <v>54</v>
      </c>
      <c r="C32" s="26"/>
      <c r="D32" s="26"/>
      <c r="E32" s="26"/>
      <c r="F32" s="26"/>
      <c r="G32" s="26"/>
      <c r="H32" s="26"/>
      <c r="I32" s="26"/>
      <c r="J32" s="26"/>
      <c r="K32" s="13"/>
    </row>
    <row r="33" spans="1:11" ht="258.75" customHeight="1" x14ac:dyDescent="0.25">
      <c r="A33" s="21" t="s">
        <v>11</v>
      </c>
      <c r="B33" s="22" t="s">
        <v>55</v>
      </c>
      <c r="C33" s="1" t="s">
        <v>56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>SUM(D33:I33)</f>
        <v>0</v>
      </c>
      <c r="K33" s="12"/>
    </row>
    <row r="34" spans="1:11" ht="18" customHeight="1" x14ac:dyDescent="0.25">
      <c r="A34" s="21"/>
      <c r="B34" s="22"/>
      <c r="C34" s="1" t="s">
        <v>26</v>
      </c>
      <c r="D34" s="3">
        <f>IF(D33&gt;0,0,1)</f>
        <v>1</v>
      </c>
      <c r="E34" s="3">
        <f t="shared" ref="E34:J34" si="17">IF(E33&gt;0,0,1)</f>
        <v>1</v>
      </c>
      <c r="F34" s="3">
        <f t="shared" si="17"/>
        <v>1</v>
      </c>
      <c r="G34" s="3">
        <f t="shared" si="17"/>
        <v>1</v>
      </c>
      <c r="H34" s="3">
        <f t="shared" si="17"/>
        <v>1</v>
      </c>
      <c r="I34" s="3">
        <f t="shared" si="17"/>
        <v>1</v>
      </c>
      <c r="J34" s="3">
        <f t="shared" si="17"/>
        <v>1</v>
      </c>
      <c r="K34" s="12"/>
    </row>
    <row r="35" spans="1:11" ht="26.25" customHeight="1" x14ac:dyDescent="0.25">
      <c r="A35" s="27" t="s">
        <v>6</v>
      </c>
      <c r="B35" s="27"/>
      <c r="C35" s="27"/>
      <c r="D35" s="5">
        <f>D7+D11+D16+D20+D22+D24+D27+D31+D34</f>
        <v>5</v>
      </c>
      <c r="E35" s="5">
        <f t="shared" ref="E35:I35" si="18">E7+E11+E16+E20+E22+E24+E27+E31+E34</f>
        <v>4</v>
      </c>
      <c r="F35" s="5">
        <f t="shared" si="18"/>
        <v>4.3499999999999996</v>
      </c>
      <c r="G35" s="5">
        <f t="shared" si="18"/>
        <v>2.5499999999999998</v>
      </c>
      <c r="H35" s="5">
        <f t="shared" si="18"/>
        <v>4.0500000000000007</v>
      </c>
      <c r="I35" s="5">
        <f t="shared" si="18"/>
        <v>3.0500000000000003</v>
      </c>
      <c r="J35" s="5">
        <f>J7+J11+J16+J20+J22+J24+J27+J31+J34</f>
        <v>2.0499999999999998</v>
      </c>
      <c r="K35" s="12"/>
    </row>
    <row r="36" spans="1:11" x14ac:dyDescent="0.25">
      <c r="K36" s="12"/>
    </row>
    <row r="37" spans="1:11" x14ac:dyDescent="0.25">
      <c r="K37" s="12"/>
    </row>
  </sheetData>
  <mergeCells count="27">
    <mergeCell ref="A35:C35"/>
    <mergeCell ref="A33:A34"/>
    <mergeCell ref="B33:B34"/>
    <mergeCell ref="A23:A24"/>
    <mergeCell ref="B23:B24"/>
    <mergeCell ref="B25:J25"/>
    <mergeCell ref="B32:J32"/>
    <mergeCell ref="A26:A27"/>
    <mergeCell ref="B26:B27"/>
    <mergeCell ref="A30:A31"/>
    <mergeCell ref="B30:B31"/>
    <mergeCell ref="A28:A29"/>
    <mergeCell ref="B28:B29"/>
    <mergeCell ref="A17:A20"/>
    <mergeCell ref="B17:B20"/>
    <mergeCell ref="A21:A22"/>
    <mergeCell ref="B21:B22"/>
    <mergeCell ref="A1:J1"/>
    <mergeCell ref="B2:C2"/>
    <mergeCell ref="A4:A7"/>
    <mergeCell ref="B4:B7"/>
    <mergeCell ref="B3:J3"/>
    <mergeCell ref="A13:A16"/>
    <mergeCell ref="B13:B16"/>
    <mergeCell ref="B12:J12"/>
    <mergeCell ref="A8:A11"/>
    <mergeCell ref="B8:B11"/>
  </mergeCells>
  <phoneticPr fontId="10" type="noConversion"/>
  <conditionalFormatting sqref="D7:J7">
    <cfRule type="cellIs" dxfId="19" priority="36" stopIfTrue="1" operator="equal">
      <formula>1</formula>
    </cfRule>
    <cfRule type="cellIs" dxfId="18" priority="37" stopIfTrue="1" operator="equal">
      <formula>0.5</formula>
    </cfRule>
    <cfRule type="cellIs" dxfId="17" priority="38" stopIfTrue="1" operator="equal">
      <formula>0</formula>
    </cfRule>
  </conditionalFormatting>
  <conditionalFormatting sqref="D11:J11 D20:J20">
    <cfRule type="cellIs" dxfId="16" priority="33" stopIfTrue="1" operator="equal">
      <formula>1</formula>
    </cfRule>
    <cfRule type="cellIs" dxfId="15" priority="35" stopIfTrue="1" operator="equal">
      <formula>0</formula>
    </cfRule>
  </conditionalFormatting>
  <conditionalFormatting sqref="D16:J16">
    <cfRule type="cellIs" dxfId="14" priority="29" stopIfTrue="1" operator="equal">
      <formula>1</formula>
    </cfRule>
    <cfRule type="cellIs" dxfId="13" priority="30" stopIfTrue="1" operator="equal">
      <formula>0.75</formula>
    </cfRule>
  </conditionalFormatting>
  <conditionalFormatting sqref="D22:J22">
    <cfRule type="cellIs" dxfId="12" priority="12" stopIfTrue="1" operator="equal">
      <formula>0</formula>
    </cfRule>
    <cfRule type="cellIs" dxfId="11" priority="13" stopIfTrue="1" operator="equal">
      <formula>-0.5</formula>
    </cfRule>
  </conditionalFormatting>
  <conditionalFormatting sqref="D20:J20">
    <cfRule type="cellIs" dxfId="10" priority="11" operator="equal">
      <formula>0.8</formula>
    </cfRule>
  </conditionalFormatting>
  <conditionalFormatting sqref="D24:J24">
    <cfRule type="cellIs" dxfId="9" priority="9" stopIfTrue="1" operator="equal">
      <formula>0</formula>
    </cfRule>
    <cfRule type="cellIs" dxfId="8" priority="10" stopIfTrue="1" operator="equal">
      <formula>-0.4</formula>
    </cfRule>
  </conditionalFormatting>
  <conditionalFormatting sqref="D27:J27">
    <cfRule type="cellIs" dxfId="7" priority="7" operator="equal">
      <formula>0</formula>
    </cfRule>
    <cfRule type="cellIs" dxfId="6" priority="8" operator="equal">
      <formula>-0.2</formula>
    </cfRule>
  </conditionalFormatting>
  <conditionalFormatting sqref="D29:J29">
    <cfRule type="cellIs" dxfId="5" priority="5" operator="equal">
      <formula>0</formula>
    </cfRule>
    <cfRule type="cellIs" dxfId="4" priority="6" operator="equal">
      <formula>-0.5</formula>
    </cfRule>
  </conditionalFormatting>
  <conditionalFormatting sqref="D31:J31">
    <cfRule type="cellIs" dxfId="3" priority="3" operator="greaterThanOrEqual">
      <formula>0</formula>
    </cfRule>
    <cfRule type="cellIs" dxfId="2" priority="4" operator="equal">
      <formula>-0.2</formula>
    </cfRule>
  </conditionalFormatting>
  <conditionalFormatting sqref="D34:J34">
    <cfRule type="cellIs" dxfId="1" priority="1" operator="equal">
      <formula>1</formula>
    </cfRule>
    <cfRule type="cellIs" dxfId="0" priority="2" operator="equal">
      <formula>0</formula>
    </cfRule>
  </conditionalFormatting>
  <pageMargins left="0.23622047244094491" right="0.15748031496062992" top="0.18" bottom="0.18" header="0.17" footer="0.18"/>
  <pageSetup paperSize="9" scale="83" fitToHeight="100" orientation="landscape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local</cp:lastModifiedBy>
  <cp:lastPrinted>2022-04-26T04:59:06Z</cp:lastPrinted>
  <dcterms:created xsi:type="dcterms:W3CDTF">2011-07-11T10:47:12Z</dcterms:created>
  <dcterms:modified xsi:type="dcterms:W3CDTF">2024-03-04T12:12:16Z</dcterms:modified>
</cp:coreProperties>
</file>